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zan\Documents\1 Suzanna from memory stick\4 Kenton Parish Council\Audit\Audit 2021-22\"/>
    </mc:Choice>
  </mc:AlternateContent>
  <xr:revisionPtr revIDLastSave="0" documentId="8_{15FBB9E5-07CF-457B-A8AB-C9BFB8B23E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E13" i="2"/>
  <c r="H21" i="1"/>
  <c r="G21" i="1"/>
  <c r="L21" i="1"/>
  <c r="I21" i="1"/>
  <c r="J21" i="1"/>
  <c r="M21" i="1"/>
  <c r="H30" i="1"/>
  <c r="G30" i="1"/>
  <c r="L30" i="1"/>
  <c r="H28" i="1"/>
  <c r="G28" i="1"/>
  <c r="L28" i="1"/>
  <c r="H19" i="1"/>
  <c r="G19" i="1"/>
  <c r="L19" i="1"/>
  <c r="H17" i="1"/>
  <c r="G17" i="1"/>
  <c r="L17" i="1"/>
  <c r="H15" i="1"/>
  <c r="G15" i="1"/>
  <c r="L15" i="1"/>
  <c r="E16" i="2"/>
  <c r="F17" i="2"/>
  <c r="G13" i="1"/>
  <c r="I15" i="1"/>
  <c r="J15" i="1"/>
  <c r="I17" i="1"/>
  <c r="J17" i="1"/>
  <c r="I19" i="1"/>
  <c r="J19" i="1"/>
  <c r="I28" i="1"/>
  <c r="J28" i="1"/>
  <c r="J13" i="1"/>
  <c r="I13" i="1"/>
  <c r="J30" i="1"/>
  <c r="I30" i="1"/>
  <c r="M30" i="1"/>
  <c r="M28" i="1"/>
  <c r="K28" i="1"/>
  <c r="F23" i="1"/>
  <c r="M24" i="1"/>
  <c r="M11" i="1"/>
  <c r="K19" i="1"/>
  <c r="M17" i="1"/>
  <c r="M15" i="1"/>
  <c r="K15" i="1"/>
  <c r="H13" i="1"/>
  <c r="M19" i="1"/>
  <c r="K17" i="1"/>
  <c r="K30" i="1"/>
  <c r="K21" i="1"/>
  <c r="L13" i="1"/>
  <c r="M13" i="1"/>
  <c r="K13" i="1"/>
  <c r="L24" i="1"/>
</calcChain>
</file>

<file path=xl/sharedStrings.xml><?xml version="1.0" encoding="utf-8"?>
<sst xmlns="http://schemas.openxmlformats.org/spreadsheetml/2006/main" count="50" uniqueCount="43">
  <si>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</si>
  <si>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</si>
  <si>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</si>
  <si>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</si>
  <si>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</si>
  <si>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</si>
  <si>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</si>
  <si>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</si>
  <si>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</si>
  <si>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</si>
  <si>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</si>
  <si>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</si>
  <si>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</si>
  <si>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</si>
  <si>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</si>
  <si>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</si>
  <si>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</si>
  <si>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</si>
  <si>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</si>
  <si>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</si>
  <si>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</si>
  <si>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</si>
  <si>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</si>
  <si>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</si>
  <si>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</si>
  <si>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</si>
  <si>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</si>
  <si>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</si>
  <si>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</si>
  <si>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</si>
  <si>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Kenton Parish Council</t>
  </si>
  <si>
    <t>Teignbridge, Devon</t>
  </si>
  <si>
    <t>2020/21</t>
  </si>
  <si>
    <t>Hard court resurfacing</t>
  </si>
  <si>
    <t>Elections (£400 per year)</t>
  </si>
  <si>
    <t>Car park maintenance</t>
  </si>
  <si>
    <t>Car park wall</t>
  </si>
  <si>
    <t>War memorial repairs</t>
  </si>
  <si>
    <t>Allotments lease (legal fees)</t>
  </si>
  <si>
    <t xml:space="preserve">Explanation of variances </t>
  </si>
  <si>
    <t>2021/22</t>
  </si>
  <si>
    <t xml:space="preserve">Cemetery income: 2020/21 - £6635;  2021/22 - £1250                                                                        DCC grant for bus shelter: 2020/21 - £1500; 2021/22 - £0                                                                  HMRC JRS grant: 2020/21 - £771; 2021/22 - £0                                                                                 VAT reclaimed: 2020/21 - £4536; 2021/22 - £474                                                                               Queen's Jubilee (funds being held on behalf of community group) - 2020/21 - £0; 2021/22 - £1000    Allotments: 2020/21 - £1510; 2021/22 - £975                                                                              </t>
  </si>
  <si>
    <t xml:space="preserve">Rebuilding of wall adjacent to footpath: 2020/21 - £0; 2021/22 - £3550                                              Tree work: 2020/21 - £375; 2021/22 - £2222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</si>
</sst>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10" fontId="11" fillId="0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1" fillId="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10" fillId="0" borderId="4" xfId="0" applyFont="1" applyBorder="1"/>
    <xf numFmtId="0" fontId="11" fillId="7" borderId="0" xfId="0" applyFont="1" applyFill="1"/>
    <xf numFmtId="3" fontId="3" fillId="7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0" fillId="0" borderId="0" xfId="0" applyFont="1"/>
    <xf numFmtId="0" fontId="0" fillId="0" borderId="0" xfId="0" applyBorder="1"/>
    <xf numFmtId="3" fontId="18" fillId="0" borderId="0" xfId="0" applyNumberFormat="1" applyFont="1"/>
    <xf numFmtId="3" fontId="0" fillId="0" borderId="3" xfId="0" applyNumberFormat="1" applyBorder="1"/>
    <xf numFmtId="0" fontId="18" fillId="0" borderId="0" xfId="0" applyFont="1" applyFill="1" applyBorder="1"/>
    <xf numFmtId="0" fontId="0" fillId="0" borderId="0" xfId="0" applyFont="1" applyFill="1"/>
    <xf numFmtId="0" fontId="0" fillId="0" borderId="0" xfId="0" applyFill="1"/>
    <xf numFmtId="0" fontId="1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topLeftCell="A7" workbookViewId="0">
      <selection activeCell="M15" sqref="M15"/>
    </sheetView>
  </sheetViews>
  <sheetFormatPr defaultColWidth="9.1796875" defaultRowHeight="14" x14ac:dyDescent="0.3"/>
  <cols>
    <col min="1" max="1" width="10.81640625" style="3" customWidth="1"/>
    <col min="2" max="2" width="9.1796875" style="3"/>
    <col min="3" max="3" width="32.54296875" style="3" customWidth="1"/>
    <col min="4" max="4" width="9.1796875" style="3"/>
    <col min="5" max="5" width="3.26953125" style="3" customWidth="1"/>
    <col min="6" max="6" width="9.1796875" style="3"/>
    <col min="7" max="7" width="10.1796875" style="3" customWidth="1"/>
    <col min="8" max="8" width="9.54296875" style="3" customWidth="1"/>
    <col min="9" max="11" width="9.1796875" style="3" hidden="1" customWidth="1"/>
    <col min="12" max="12" width="13.26953125" style="3" customWidth="1"/>
    <col min="13" max="13" width="50.453125" style="12" bestFit="1" customWidth="1"/>
    <col min="14" max="14" width="86" style="3" bestFit="1" customWidth="1"/>
    <col min="15" max="22" width="9.1796875" style="17"/>
    <col min="23" max="16384" width="9.1796875" style="3"/>
  </cols>
  <sheetData>
    <row r="1" spans="1:14" ht="18" x14ac:dyDescent="0.3">
      <c r="A1" s="48" t="s">
        <v>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9"/>
    </row>
    <row r="2" spans="1:14" ht="15.5" x14ac:dyDescent="0.3">
      <c r="A2" s="29" t="s">
        <v>16</v>
      </c>
      <c r="B2" s="24"/>
      <c r="C2" s="36" t="s">
        <v>30</v>
      </c>
      <c r="D2" s="24"/>
      <c r="E2" s="24"/>
      <c r="F2" s="24"/>
      <c r="G2" s="24"/>
      <c r="H2" s="24"/>
      <c r="I2" s="24"/>
      <c r="J2" s="24"/>
      <c r="K2" s="24"/>
      <c r="L2" s="9"/>
      <c r="M2" s="25"/>
    </row>
    <row r="3" spans="1:14" ht="14.25" customHeight="1" x14ac:dyDescent="0.3">
      <c r="A3" s="29" t="s">
        <v>17</v>
      </c>
      <c r="C3" s="35" t="s">
        <v>31</v>
      </c>
      <c r="L3" s="9"/>
    </row>
    <row r="4" spans="1:14" x14ac:dyDescent="0.3">
      <c r="A4" s="1" t="s">
        <v>28</v>
      </c>
    </row>
    <row r="5" spans="1:14" ht="99" customHeight="1" x14ac:dyDescent="0.3">
      <c r="A5" s="54" t="s">
        <v>29</v>
      </c>
      <c r="B5" s="55"/>
      <c r="C5" s="55"/>
      <c r="D5" s="55"/>
      <c r="E5" s="55"/>
      <c r="F5" s="55"/>
      <c r="G5" s="55"/>
      <c r="H5" s="55"/>
      <c r="M5" s="25"/>
    </row>
    <row r="6" spans="1:14" x14ac:dyDescent="0.3">
      <c r="A6" s="30"/>
    </row>
    <row r="7" spans="1:14" x14ac:dyDescent="0.3">
      <c r="A7" s="30"/>
      <c r="D7" s="4"/>
      <c r="F7" s="4"/>
      <c r="N7" s="27"/>
    </row>
    <row r="8" spans="1:14" ht="28" x14ac:dyDescent="0.3">
      <c r="D8" s="37" t="s">
        <v>32</v>
      </c>
      <c r="E8" s="27"/>
      <c r="F8" s="37" t="s">
        <v>40</v>
      </c>
      <c r="G8" s="37" t="s">
        <v>0</v>
      </c>
      <c r="H8" s="37" t="s">
        <v>0</v>
      </c>
      <c r="I8" s="37"/>
      <c r="J8" s="37"/>
      <c r="K8" s="37"/>
      <c r="L8" s="38" t="s">
        <v>15</v>
      </c>
      <c r="M8" s="10" t="s">
        <v>10</v>
      </c>
      <c r="N8" s="39" t="s">
        <v>26</v>
      </c>
    </row>
    <row r="9" spans="1:14" x14ac:dyDescent="0.3">
      <c r="D9" s="37" t="s">
        <v>1</v>
      </c>
      <c r="E9" s="27"/>
      <c r="F9" s="37" t="s">
        <v>1</v>
      </c>
      <c r="G9" s="37" t="s">
        <v>1</v>
      </c>
      <c r="H9" s="37" t="s">
        <v>14</v>
      </c>
      <c r="I9" s="37"/>
      <c r="J9" s="37"/>
      <c r="K9" s="27"/>
      <c r="L9" s="27"/>
      <c r="N9" s="23"/>
    </row>
    <row r="10" spans="1:14" ht="14.5" thickBot="1" x14ac:dyDescent="0.35">
      <c r="E10" s="4"/>
      <c r="N10" s="23"/>
    </row>
    <row r="11" spans="1:14" ht="44.25" customHeight="1" thickBot="1" x14ac:dyDescent="0.35">
      <c r="A11" s="50" t="s">
        <v>2</v>
      </c>
      <c r="B11" s="50"/>
      <c r="C11" s="50"/>
      <c r="D11" s="8">
        <v>29770</v>
      </c>
      <c r="F11" s="8">
        <v>46300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5" thickBot="1" x14ac:dyDescent="0.35">
      <c r="D12" s="5"/>
      <c r="F12" s="5"/>
      <c r="N12" s="23"/>
    </row>
    <row r="13" spans="1:14" ht="31.5" customHeight="1" thickBot="1" x14ac:dyDescent="0.35">
      <c r="A13" s="51" t="s">
        <v>19</v>
      </c>
      <c r="B13" s="52"/>
      <c r="C13" s="53"/>
      <c r="D13" s="8">
        <v>19122</v>
      </c>
      <c r="F13" s="8">
        <v>18646</v>
      </c>
      <c r="G13" s="5">
        <f>F13-D13</f>
        <v>-476</v>
      </c>
      <c r="H13" s="6">
        <f>IF((D13&gt;F13),(D13-F13)/D13,IF(D13&lt;F13,-(D13-F13)/D13,IF(D13=F13,0)))</f>
        <v>2.489279364083255E-2</v>
      </c>
      <c r="I13" s="3">
        <f>IF(D13-F13&lt;200,0,IF(D13-F13&gt;200,1,IF(D13-F13=200,1)))</f>
        <v>1</v>
      </c>
      <c r="J13" s="3">
        <f>IF(F13-D13&lt;200,0,IF(F13-D13&gt;200,1,IF(F13-D13=200,1)))</f>
        <v>0</v>
      </c>
      <c r="K13" s="4">
        <f>IF(H13&lt;0.15,0,IF(H13&gt;0.15,1,IF(H13=0.15,1)))</f>
        <v>0</v>
      </c>
      <c r="L13" s="4" t="str">
        <f>IF((H13&lt;15%)*AND(G13&lt;100000),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5" thickBot="1" x14ac:dyDescent="0.35">
      <c r="D14" s="5"/>
      <c r="F14" s="5"/>
      <c r="G14" s="5"/>
      <c r="H14" s="6"/>
      <c r="K14" s="4"/>
      <c r="L14" s="4"/>
      <c r="N14" s="23"/>
    </row>
    <row r="15" spans="1:14" ht="86" customHeight="1" thickBot="1" x14ac:dyDescent="0.35">
      <c r="A15" s="47" t="s">
        <v>3</v>
      </c>
      <c r="B15" s="47"/>
      <c r="C15" s="47"/>
      <c r="D15" s="8">
        <v>15869</v>
      </c>
      <c r="F15" s="8">
        <v>4506</v>
      </c>
      <c r="G15" s="5">
        <f>F15-D15</f>
        <v>-11363</v>
      </c>
      <c r="H15" s="6">
        <f>IF((D15&gt;F15),(D15-F15)/D15,IF(D15&lt;F15,-(D15-F15)/D15,IF(D15=F15,0)))</f>
        <v>0.71605016069065475</v>
      </c>
      <c r="I15" s="3">
        <f>IF(D15-F15&lt;200,0,IF(D15-F15&gt;200,1,IF(D15-F15=200,1)))</f>
        <v>1</v>
      </c>
      <c r="J15" s="3">
        <f>IF(F15-D15&lt;200,0,IF(F15-D15&gt;200,1,IF(F15-D15=200,1)))</f>
        <v>0</v>
      </c>
      <c r="K15" s="4">
        <f>IF(H15&lt;0.15,0,IF(H15&gt;0.15,1,IF(H15=0.15,1)))</f>
        <v>1</v>
      </c>
      <c r="L15" s="4" t="str">
        <f>IF((H15&lt;15%)*AND(G15&lt;100000), "NO","YES")</f>
        <v>YES</v>
      </c>
      <c r="M15" s="10" t="str">
        <f>IF((L15="YES")*AND(I15+J15&lt;1),"Explanation not required, difference less than £200"," ")</f>
        <v xml:space="preserve"> </v>
      </c>
      <c r="N15" s="56" t="s">
        <v>41</v>
      </c>
    </row>
    <row r="16" spans="1:14" ht="14.5" thickBot="1" x14ac:dyDescent="0.35">
      <c r="D16" s="5"/>
      <c r="F16" s="5"/>
      <c r="G16" s="5"/>
      <c r="H16" s="6"/>
      <c r="K16" s="4"/>
      <c r="L16" s="4"/>
      <c r="N16" s="23"/>
    </row>
    <row r="17" spans="1:14" ht="20.149999999999999" customHeight="1" thickBot="1" x14ac:dyDescent="0.35">
      <c r="A17" s="47" t="s">
        <v>4</v>
      </c>
      <c r="B17" s="47"/>
      <c r="C17" s="47"/>
      <c r="D17" s="8">
        <v>9348</v>
      </c>
      <c r="F17" s="8">
        <v>9334</v>
      </c>
      <c r="G17" s="5">
        <f>F17-D17</f>
        <v>-14</v>
      </c>
      <c r="H17" s="6">
        <f>IF((D17&gt;F17),(D17-F17)/D17,IF(D17&lt;F17,-(D17-F17)/D17,IF(D17=F17,0)))</f>
        <v>1.4976465554129225E-3</v>
      </c>
      <c r="I17" s="3">
        <f>IF(D17-F17&lt;200,0,IF(D17-F17&gt;200,1,IF(D17-F17=200,1)))</f>
        <v>0</v>
      </c>
      <c r="J17" s="3">
        <f>IF(F17-D17&lt;200,0,IF(F17-D17&gt;200,1,IF(F17-D17=200,1)))</f>
        <v>0</v>
      </c>
      <c r="K17" s="4">
        <f>IF(H17&lt;0.15,0,IF(H17&gt;0.15,1,IF(H17=0.15,1)))</f>
        <v>0</v>
      </c>
      <c r="L17" s="4" t="str">
        <f>IF((H17&lt;15%)*AND(G17&lt;100000),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4.5" thickBot="1" x14ac:dyDescent="0.35">
      <c r="D18" s="5"/>
      <c r="F18" s="5"/>
      <c r="G18" s="5"/>
      <c r="H18" s="6"/>
      <c r="K18" s="4"/>
      <c r="L18" s="4"/>
      <c r="N18" s="23"/>
    </row>
    <row r="19" spans="1:14" ht="20.149999999999999" customHeight="1" thickBot="1" x14ac:dyDescent="0.35">
      <c r="A19" s="47" t="s">
        <v>7</v>
      </c>
      <c r="B19" s="47"/>
      <c r="C19" s="47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4.5" thickBot="1" x14ac:dyDescent="0.35">
      <c r="D20" s="5"/>
      <c r="F20" s="5"/>
      <c r="G20" s="5"/>
      <c r="H20" s="6"/>
      <c r="K20" s="4"/>
      <c r="L20" s="4"/>
      <c r="N20" s="23"/>
    </row>
    <row r="21" spans="1:14" ht="32" customHeight="1" thickBot="1" x14ac:dyDescent="0.35">
      <c r="A21" s="47" t="s">
        <v>20</v>
      </c>
      <c r="B21" s="47"/>
      <c r="C21" s="47"/>
      <c r="D21" s="8">
        <v>9113</v>
      </c>
      <c r="F21" s="8">
        <v>14533</v>
      </c>
      <c r="G21" s="5">
        <f>F21-D21</f>
        <v>5420</v>
      </c>
      <c r="H21" s="6">
        <f>IF((D21&gt;F21),(D21-F21)/D21,IF(D21&lt;F21,-(D21-F21)/D21,IF(D21=F21,0)))</f>
        <v>0.59475474596729949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IF((H21&lt;15%)*AND(G21&lt;100000), "NO","YES")</f>
        <v>YES</v>
      </c>
      <c r="M21" s="10" t="str">
        <f>IF((L21="YES")*AND(I21+J21&lt;1),"Explanation not required, difference less than £200"," ")</f>
        <v xml:space="preserve"> </v>
      </c>
      <c r="N21" s="56" t="s">
        <v>42</v>
      </c>
    </row>
    <row r="22" spans="1:14" ht="14.5" thickBot="1" x14ac:dyDescent="0.35">
      <c r="D22" s="5"/>
      <c r="F22" s="5"/>
      <c r="G22" s="5"/>
      <c r="H22" s="6"/>
      <c r="K22" s="4"/>
      <c r="L22" s="4"/>
      <c r="N22" s="23"/>
    </row>
    <row r="23" spans="1:14" ht="20.149999999999999" customHeight="1" thickBot="1" x14ac:dyDescent="0.35">
      <c r="A23" s="7" t="s">
        <v>5</v>
      </c>
      <c r="D23" s="2">
        <f>D11+D13+D15-D17-D19-D21</f>
        <v>46300</v>
      </c>
      <c r="F23" s="2">
        <f>F11+F13+F15-F17-F19-F21</f>
        <v>45585</v>
      </c>
      <c r="G23" s="5"/>
      <c r="H23" s="6"/>
      <c r="K23" s="4"/>
      <c r="L23" s="4"/>
      <c r="M23" s="14" t="s">
        <v>12</v>
      </c>
      <c r="N23" s="23"/>
    </row>
    <row r="24" spans="1:14" s="17" customFormat="1" ht="56" x14ac:dyDescent="0.3">
      <c r="A24" s="16"/>
      <c r="D24" s="18"/>
      <c r="F24" s="18"/>
      <c r="G24" s="5"/>
      <c r="H24" s="19"/>
      <c r="K24" s="20"/>
      <c r="L24" s="21" t="str">
        <f>IF(F23&gt;(2*F13),"YES","NO")</f>
        <v>YES</v>
      </c>
      <c r="M24" s="22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28"/>
    </row>
    <row r="25" spans="1:14" ht="14.5" thickBot="1" x14ac:dyDescent="0.35">
      <c r="D25" s="5"/>
      <c r="F25" s="5"/>
      <c r="G25" s="5"/>
      <c r="H25" s="6"/>
      <c r="K25" s="4"/>
      <c r="L25" s="4"/>
      <c r="N25" s="23"/>
    </row>
    <row r="26" spans="1:14" ht="20.149999999999999" customHeight="1" thickBot="1" x14ac:dyDescent="0.35">
      <c r="A26" s="47" t="s">
        <v>9</v>
      </c>
      <c r="B26" s="47"/>
      <c r="C26" s="47"/>
      <c r="D26" s="8">
        <v>46300</v>
      </c>
      <c r="F26" s="8">
        <v>45585</v>
      </c>
      <c r="G26" s="5"/>
      <c r="H26" s="6"/>
      <c r="K26" s="4"/>
      <c r="L26" s="4"/>
      <c r="M26" s="15" t="s">
        <v>12</v>
      </c>
      <c r="N26" s="23"/>
    </row>
    <row r="27" spans="1:14" ht="14.5" thickBot="1" x14ac:dyDescent="0.35">
      <c r="D27" s="5"/>
      <c r="F27" s="5"/>
      <c r="G27" s="5"/>
      <c r="H27" s="6"/>
      <c r="K27" s="4"/>
      <c r="L27" s="4"/>
      <c r="N27" s="23"/>
    </row>
    <row r="28" spans="1:14" ht="20.149999999999999" customHeight="1" thickBot="1" x14ac:dyDescent="0.35">
      <c r="A28" s="47" t="s">
        <v>8</v>
      </c>
      <c r="B28" s="47"/>
      <c r="C28" s="47"/>
      <c r="D28" s="8">
        <v>104582</v>
      </c>
      <c r="F28" s="8">
        <v>104582</v>
      </c>
      <c r="G28" s="5">
        <f>F28-D28</f>
        <v>0</v>
      </c>
      <c r="H28" s="6">
        <f>IF((D28&gt;F28),(D28-F28)/D28,IF(D28&lt;F28,-(D28-F28)/D28,IF(D28=F28,0)))</f>
        <v>0</v>
      </c>
      <c r="I28" s="3">
        <f>IF(D28-F28&lt;200,0,IF(D28-F28&gt;200,1,IF(D28-F28=200,1)))</f>
        <v>0</v>
      </c>
      <c r="J28" s="3">
        <f>IF(F28-D28&lt;200,0,IF(F28-D28&gt;200,1,IF(F28-D28=200,1)))</f>
        <v>0</v>
      </c>
      <c r="K28" s="4">
        <f>IF(H28&lt;0.15,0,IF(H28&gt;0.15,1,IF(H28=0.15,1)))</f>
        <v>0</v>
      </c>
      <c r="L28" s="4" t="str">
        <f>IF((H28&lt;15%)*AND(G28&lt;100000),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4.5" thickBot="1" x14ac:dyDescent="0.35">
      <c r="D29" s="5"/>
      <c r="F29" s="5"/>
      <c r="G29" s="5"/>
      <c r="H29" s="6"/>
      <c r="K29" s="4"/>
      <c r="L29" s="4"/>
      <c r="N29" s="23"/>
    </row>
    <row r="30" spans="1:14" ht="20.149999999999999" customHeight="1" thickBot="1" x14ac:dyDescent="0.35">
      <c r="A30" s="47" t="s">
        <v>6</v>
      </c>
      <c r="B30" s="47"/>
      <c r="C30" s="47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3">
      <c r="H31" s="6"/>
      <c r="K31" s="4"/>
      <c r="L31" s="4"/>
      <c r="N31" s="23"/>
    </row>
    <row r="32" spans="1:14" x14ac:dyDescent="0.3">
      <c r="C32" s="11" t="s">
        <v>11</v>
      </c>
    </row>
    <row r="33" spans="3:22" ht="15" customHeight="1" x14ac:dyDescent="0.3">
      <c r="O33" s="26"/>
      <c r="P33" s="26"/>
      <c r="Q33" s="26"/>
      <c r="R33" s="26"/>
      <c r="S33" s="26"/>
      <c r="T33" s="26"/>
      <c r="U33" s="26"/>
      <c r="V33" s="26"/>
    </row>
    <row r="34" spans="3:22" x14ac:dyDescent="0.3">
      <c r="C34" s="11" t="s">
        <v>13</v>
      </c>
      <c r="N34" s="26"/>
      <c r="O34" s="26"/>
      <c r="P34" s="26"/>
      <c r="Q34" s="26"/>
      <c r="R34" s="26"/>
      <c r="S34" s="26"/>
      <c r="T34" s="26"/>
      <c r="U34" s="26"/>
      <c r="V34" s="26"/>
    </row>
    <row r="36" spans="3:22" x14ac:dyDescent="0.3">
      <c r="C36" s="11" t="s">
        <v>18</v>
      </c>
    </row>
  </sheetData>
  <mergeCells count="11">
    <mergeCell ref="A21:C21"/>
    <mergeCell ref="A1:K1"/>
    <mergeCell ref="A26:C26"/>
    <mergeCell ref="A28:C28"/>
    <mergeCell ref="A30:C30"/>
    <mergeCell ref="A11:C11"/>
    <mergeCell ref="A13:C13"/>
    <mergeCell ref="A15:C15"/>
    <mergeCell ref="A17:C17"/>
    <mergeCell ref="A5:H5"/>
    <mergeCell ref="A19:C19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8"/>
  <sheetViews>
    <sheetView workbookViewId="0">
      <selection activeCell="D1" sqref="D1"/>
    </sheetView>
  </sheetViews>
  <sheetFormatPr defaultRowHeight="14.5" x14ac:dyDescent="0.35"/>
  <cols>
    <col min="2" max="2" width="23.7265625" customWidth="1"/>
  </cols>
  <sheetData>
    <row r="1" spans="1:6" ht="15.75" customHeight="1" x14ac:dyDescent="0.45">
      <c r="A1" s="32" t="s">
        <v>21</v>
      </c>
    </row>
    <row r="2" spans="1:6" ht="15.75" customHeight="1" x14ac:dyDescent="0.35">
      <c r="A2" s="40" t="s">
        <v>27</v>
      </c>
    </row>
    <row r="3" spans="1:6" x14ac:dyDescent="0.35">
      <c r="A3" t="s">
        <v>22</v>
      </c>
    </row>
    <row r="5" spans="1:6" x14ac:dyDescent="0.35">
      <c r="D5" s="31" t="s">
        <v>1</v>
      </c>
      <c r="E5" s="31" t="s">
        <v>1</v>
      </c>
      <c r="F5" s="31" t="s">
        <v>1</v>
      </c>
    </row>
    <row r="6" spans="1:6" x14ac:dyDescent="0.35">
      <c r="A6" s="31" t="s">
        <v>23</v>
      </c>
    </row>
    <row r="7" spans="1:6" x14ac:dyDescent="0.35">
      <c r="A7" s="41"/>
      <c r="B7" s="44" t="s">
        <v>33</v>
      </c>
      <c r="D7" s="42">
        <v>4500</v>
      </c>
    </row>
    <row r="8" spans="1:6" x14ac:dyDescent="0.35">
      <c r="A8" s="41"/>
      <c r="B8" s="44" t="s">
        <v>34</v>
      </c>
      <c r="D8" s="42">
        <v>1600</v>
      </c>
    </row>
    <row r="9" spans="1:6" x14ac:dyDescent="0.35">
      <c r="A9" s="41"/>
      <c r="B9" s="44" t="s">
        <v>35</v>
      </c>
      <c r="D9" s="42">
        <v>2500</v>
      </c>
    </row>
    <row r="10" spans="1:6" x14ac:dyDescent="0.35">
      <c r="A10" s="41"/>
      <c r="B10" s="44" t="s">
        <v>36</v>
      </c>
      <c r="D10" s="42">
        <v>7500</v>
      </c>
    </row>
    <row r="11" spans="1:6" x14ac:dyDescent="0.35">
      <c r="A11" s="41"/>
      <c r="B11" s="44" t="s">
        <v>37</v>
      </c>
      <c r="D11" s="42">
        <v>1500</v>
      </c>
    </row>
    <row r="12" spans="1:6" x14ac:dyDescent="0.35">
      <c r="B12" s="45" t="s">
        <v>38</v>
      </c>
      <c r="D12" s="42">
        <v>1500</v>
      </c>
    </row>
    <row r="13" spans="1:6" x14ac:dyDescent="0.35">
      <c r="E13" s="43">
        <f>SUM(D7:D12)</f>
        <v>19100</v>
      </c>
    </row>
    <row r="15" spans="1:6" x14ac:dyDescent="0.35">
      <c r="A15" s="31" t="s">
        <v>24</v>
      </c>
      <c r="D15" s="46">
        <v>26485</v>
      </c>
    </row>
    <row r="16" spans="1:6" x14ac:dyDescent="0.35">
      <c r="E16" s="33">
        <f>D15</f>
        <v>26485</v>
      </c>
    </row>
    <row r="17" spans="1:6" ht="15" thickBot="1" x14ac:dyDescent="0.4">
      <c r="A17" s="31" t="s">
        <v>25</v>
      </c>
      <c r="F17" s="34">
        <f>E13+E16</f>
        <v>45585</v>
      </c>
    </row>
    <row r="18" spans="1:6" ht="15" thickTop="1" x14ac:dyDescent="0.35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Suzanna Hughes</cp:lastModifiedBy>
  <cp:lastPrinted>2022-04-28T21:20:52Z</cp:lastPrinted>
  <dcterms:created xsi:type="dcterms:W3CDTF">2012-07-11T10:01:28Z</dcterms:created>
  <dcterms:modified xsi:type="dcterms:W3CDTF">2022-04-28T21:24:14Z</dcterms:modified>
</cp:coreProperties>
</file>